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D629AAE9-73C9-4B26-BA99-846C2A179CB0}" xr6:coauthVersionLast="45" xr6:coauthVersionMax="45" xr10:uidLastSave="{00000000-0000-0000-0000-000000000000}"/>
  <bookViews>
    <workbookView xWindow="375" yWindow="375" windowWidth="15000" windowHeight="10725" firstSheet="1" activeTab="1" xr2:uid="{00000000-000D-0000-FFFF-FFFF00000000}"/>
  </bookViews>
  <sheets>
    <sheet name="BExRepositorySheet" sheetId="2" state="veryHidden" r:id="rId1"/>
    <sheet name="6d. Servicios Personales" sheetId="5" r:id="rId2"/>
    <sheet name="Servicios de Salud" sheetId="4" state="hidden" r:id="rId3"/>
    <sheet name="fuente1" sheetId="3" state="hidden" r:id="rId4"/>
  </sheets>
  <externalReferences>
    <externalReference r:id="rId5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" i="5" l="1"/>
  <c r="P1" i="5" s="1"/>
  <c r="M1" i="5"/>
  <c r="O1" i="5" s="1"/>
  <c r="G1" i="5"/>
  <c r="I1" i="5" s="1"/>
  <c r="F1" i="5"/>
  <c r="H1" i="5" s="1"/>
  <c r="E1" i="5"/>
  <c r="B5" i="5" l="1"/>
  <c r="G24" i="3" l="1"/>
  <c r="C24" i="3"/>
  <c r="F23" i="3"/>
  <c r="B23" i="3"/>
  <c r="E22" i="3"/>
  <c r="A22" i="3"/>
  <c r="D21" i="3"/>
  <c r="G20" i="3"/>
  <c r="C20" i="3"/>
  <c r="F19" i="3"/>
  <c r="B19" i="3"/>
  <c r="E18" i="3"/>
  <c r="A18" i="3"/>
  <c r="D17" i="3"/>
  <c r="G16" i="3"/>
  <c r="C16" i="3"/>
  <c r="F15" i="3"/>
  <c r="B15" i="3"/>
  <c r="E14" i="3"/>
  <c r="A14" i="3"/>
  <c r="D13" i="3"/>
  <c r="G12" i="3"/>
  <c r="C12" i="3"/>
  <c r="F11" i="3"/>
  <c r="B11" i="3"/>
  <c r="E10" i="3"/>
  <c r="A10" i="3"/>
  <c r="D9" i="3"/>
  <c r="G8" i="3"/>
  <c r="C8" i="3"/>
  <c r="F7" i="3"/>
  <c r="B7" i="3"/>
  <c r="E6" i="3"/>
  <c r="A6" i="3"/>
  <c r="D5" i="3"/>
  <c r="G4" i="3"/>
  <c r="C4" i="3"/>
  <c r="F3" i="3"/>
  <c r="B3" i="3"/>
  <c r="E2" i="3"/>
  <c r="A2" i="3"/>
  <c r="D1" i="3"/>
  <c r="F24" i="3"/>
  <c r="B24" i="3"/>
  <c r="E23" i="3"/>
  <c r="A23" i="3"/>
  <c r="D22" i="3"/>
  <c r="G21" i="3"/>
  <c r="C21" i="3"/>
  <c r="F20" i="3"/>
  <c r="B20" i="3"/>
  <c r="E19" i="3"/>
  <c r="A19" i="3"/>
  <c r="D18" i="3"/>
  <c r="G17" i="3"/>
  <c r="C17" i="3"/>
  <c r="F16" i="3"/>
  <c r="B16" i="3"/>
  <c r="E15" i="3"/>
  <c r="A15" i="3"/>
  <c r="D14" i="3"/>
  <c r="G13" i="3"/>
  <c r="C13" i="3"/>
  <c r="F12" i="3"/>
  <c r="B12" i="3"/>
  <c r="E11" i="3"/>
  <c r="A11" i="3"/>
  <c r="D10" i="3"/>
  <c r="G9" i="3"/>
  <c r="C9" i="3"/>
  <c r="F8" i="3"/>
  <c r="B8" i="3"/>
  <c r="E7" i="3"/>
  <c r="A7" i="3"/>
  <c r="D6" i="3"/>
  <c r="G5" i="3"/>
  <c r="C5" i="3"/>
  <c r="F4" i="3"/>
  <c r="B4" i="3"/>
  <c r="E3" i="3"/>
  <c r="A3" i="3"/>
  <c r="D2" i="3"/>
  <c r="G1" i="3"/>
  <c r="C1" i="3"/>
  <c r="E24" i="3"/>
  <c r="A24" i="3"/>
  <c r="D23" i="3"/>
  <c r="G22" i="3"/>
  <c r="C22" i="3"/>
  <c r="F21" i="3"/>
  <c r="B21" i="3"/>
  <c r="E20" i="3"/>
  <c r="A20" i="3"/>
  <c r="D19" i="3"/>
  <c r="G18" i="3"/>
  <c r="C18" i="3"/>
  <c r="F17" i="3"/>
  <c r="B17" i="3"/>
  <c r="E16" i="3"/>
  <c r="A16" i="3"/>
  <c r="D15" i="3"/>
  <c r="G14" i="3"/>
  <c r="C14" i="3"/>
  <c r="F13" i="3"/>
  <c r="B13" i="3"/>
  <c r="E12" i="3"/>
  <c r="A12" i="3"/>
  <c r="D11" i="3"/>
  <c r="G10" i="3"/>
  <c r="C10" i="3"/>
  <c r="F9" i="3"/>
  <c r="B9" i="3"/>
  <c r="E8" i="3"/>
  <c r="A8" i="3"/>
  <c r="D7" i="3"/>
  <c r="G6" i="3"/>
  <c r="C6" i="3"/>
  <c r="F5" i="3"/>
  <c r="B5" i="3"/>
  <c r="E4" i="3"/>
  <c r="A4" i="3"/>
  <c r="D3" i="3"/>
  <c r="G2" i="3"/>
  <c r="C2" i="3"/>
  <c r="F1" i="3"/>
  <c r="B1" i="3"/>
  <c r="D24" i="3"/>
  <c r="G23" i="3"/>
  <c r="F14" i="3"/>
  <c r="B10" i="3"/>
  <c r="E5" i="3"/>
  <c r="F6" i="3"/>
  <c r="B2" i="3"/>
  <c r="C23" i="3"/>
  <c r="A21" i="3"/>
  <c r="F18" i="3"/>
  <c r="D16" i="3"/>
  <c r="B14" i="3"/>
  <c r="G11" i="3"/>
  <c r="E9" i="3"/>
  <c r="C7" i="3"/>
  <c r="A5" i="3"/>
  <c r="F2" i="3"/>
  <c r="F22" i="3"/>
  <c r="D20" i="3"/>
  <c r="B18" i="3"/>
  <c r="G15" i="3"/>
  <c r="E13" i="3"/>
  <c r="C11" i="3"/>
  <c r="A9" i="3"/>
  <c r="B22" i="3"/>
  <c r="G19" i="3"/>
  <c r="E17" i="3"/>
  <c r="C15" i="3"/>
  <c r="A13" i="3"/>
  <c r="F10" i="3"/>
  <c r="D8" i="3"/>
  <c r="B6" i="3"/>
  <c r="G3" i="3"/>
  <c r="E1" i="3"/>
  <c r="E21" i="3"/>
  <c r="C19" i="3"/>
  <c r="A17" i="3"/>
  <c r="D12" i="3"/>
  <c r="G7" i="3"/>
  <c r="C3" i="3"/>
  <c r="D4" i="3"/>
</calcChain>
</file>

<file path=xl/sharedStrings.xml><?xml version="1.0" encoding="utf-8"?>
<sst xmlns="http://schemas.openxmlformats.org/spreadsheetml/2006/main" count="100" uniqueCount="74">
  <si>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</si>
  <si>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</si>
  <si>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</si>
  <si>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</si>
  <si>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</si>
  <si>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</si>
  <si>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</si>
  <si>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</si>
  <si>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</si>
  <si>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</si>
  <si>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</si>
  <si>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</si>
  <si>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</si>
  <si>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</si>
  <si>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</si>
  <si>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</si>
  <si>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</si>
  <si>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</si>
  <si>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</si>
  <si>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</si>
  <si>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</si>
  <si>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</si>
  <si>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</si>
  <si>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</si>
  <si>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</si>
  <si>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* Nota: Los importes corresponden a las cifras presentadas por la Secretaría de Salud, y corresponden al Fondo de Aportaciones para los Servicios de Salud (FASSA), Convenio de Fortalecimiento a la Atención Médica (FAM); así como al Acuerdo para el Fortalecimiento de Acciones de Salud Pública en las Entidades (AFASPR).</t>
  </si>
  <si>
    <t>Selección vacía</t>
  </si>
  <si>
    <t>19</t>
  </si>
  <si>
    <t>29/10/2019</t>
  </si>
  <si>
    <t>01-ENE..09-SEP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</si>
  <si>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</si>
  <si>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</si>
  <si>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</si>
  <si>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</si>
  <si>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</si>
  <si>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</si>
  <si>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</si>
  <si>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</si>
  <si>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</si>
  <si>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</si>
  <si>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</si>
  <si>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</si>
  <si>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</si>
  <si>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</si>
  <si>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</si>
  <si>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</si>
  <si>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299,267,500.00*</t>
  </si>
  <si>
    <t>1,304,077,118.36*</t>
  </si>
  <si>
    <t>1,603,344,618.36*</t>
  </si>
  <si>
    <t>1,287,492,210.83*</t>
  </si>
  <si>
    <t>315,852,407.53*</t>
  </si>
  <si>
    <t>41,897,450.00*</t>
  </si>
  <si>
    <t>201,088,691.65*</t>
  </si>
  <si>
    <t>242,986,141.65*</t>
  </si>
  <si>
    <t>198,531,298.91*</t>
  </si>
  <si>
    <t>44,454,842.74*</t>
  </si>
  <si>
    <t>257,370,050.00*</t>
  </si>
  <si>
    <t>1,102,988,426.71*</t>
  </si>
  <si>
    <t>1,360,358,476.71*</t>
  </si>
  <si>
    <t>1,088,960,911.92*</t>
  </si>
  <si>
    <t>271,397,564.79*</t>
  </si>
  <si>
    <t>2,933,494,743.00*</t>
  </si>
  <si>
    <t>32,735,936.00*</t>
  </si>
  <si>
    <t>2,966,230,679.00*</t>
  </si>
  <si>
    <t>1,914,946,830.62*</t>
  </si>
  <si>
    <t>1,051,283,848.38*</t>
  </si>
  <si>
    <t>878,864,171.07*</t>
  </si>
  <si>
    <t>0.00*</t>
  </si>
  <si>
    <t>445,033,643.44*</t>
  </si>
  <si>
    <t>433,830,527.63*</t>
  </si>
  <si>
    <t>2,054,630,571.93*</t>
  </si>
  <si>
    <t>2,087,366,507.93*</t>
  </si>
  <si>
    <t>1,469,913,187.18*</t>
  </si>
  <si>
    <t>617,453,320.75*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</si>
</sst>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-\ #,##0.00"/>
    <numFmt numFmtId="166" formatCode="0.00&quot;*&quot;"/>
    <numFmt numFmtId="167" formatCode="000,000.00&quot;*&quot;"/>
  </numFmts>
  <fonts count="31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4" fontId="19" fillId="21" borderId="22" xfId="51" applyNumberFormat="1">
      <alignment horizontal="right" vertical="center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0" fontId="30" fillId="0" borderId="0" xfId="0" quotePrefix="1" applyFont="1" applyAlignment="1"/>
    <xf numFmtId="0" fontId="30" fillId="0" borderId="0" xfId="0" applyFont="1"/>
    <xf numFmtId="166" fontId="5" fillId="0" borderId="15" xfId="58" applyNumberFormat="1" applyFont="1" applyBorder="1" applyAlignment="1">
      <alignment horizontal="right" vertical="center" wrapText="1"/>
    </xf>
    <xf numFmtId="167" fontId="5" fillId="0" borderId="15" xfId="58" applyNumberFormat="1" applyFont="1" applyBorder="1" applyAlignment="1">
      <alignment horizontal="right" vertical="center" wrapText="1"/>
    </xf>
    <xf numFmtId="167" fontId="4" fillId="0" borderId="15" xfId="58" applyNumberFormat="1" applyFont="1" applyBorder="1" applyAlignment="1">
      <alignment horizontal="right" vertical="center" wrapText="1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4292600</xdr:colOff>
      <xdr:row>0</xdr:row>
      <xdr:rowOff>149225</xdr:rowOff>
    </xdr:to>
    <xdr:pic macro="[1]!DesignIconClicked">
      <xdr:nvPicPr>
        <xdr:cNvPr id="2" name="BExMG5BAX65W28MQRABL470W0MAL" hidden="1">
          <a:extLst>
            <a:ext uri="{FF2B5EF4-FFF2-40B4-BE49-F238E27FC236}">
              <a16:creationId xmlns:a16="http://schemas.microsoft.com/office/drawing/2014/main" id="{B0534614-CF22-4B85-BA91-A1CEEEE52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6867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149225</xdr:rowOff>
    </xdr:to>
    <xdr:pic macro="[1]!DesignIconClicked">
      <xdr:nvPicPr>
        <xdr:cNvPr id="3" name="BExMFHC8OH6P15SAN2C0IHUG1MH1" hidden="1">
          <a:extLst>
            <a:ext uri="{FF2B5EF4-FFF2-40B4-BE49-F238E27FC236}">
              <a16:creationId xmlns:a16="http://schemas.microsoft.com/office/drawing/2014/main" id="{C2E35F3F-FD53-4A6F-91A8-2F4D913EA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0"/>
          <a:ext cx="107315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149225</xdr:rowOff>
    </xdr:to>
    <xdr:pic macro="[1]!DesignIconClicked">
      <xdr:nvPicPr>
        <xdr:cNvPr id="4" name="BExCUWXX7JJEJN31XAOANCPK8ARY" hidden="1">
          <a:extLst>
            <a:ext uri="{FF2B5EF4-FFF2-40B4-BE49-F238E27FC236}">
              <a16:creationId xmlns:a16="http://schemas.microsoft.com/office/drawing/2014/main" id="{A48AA55D-A11D-4840-8736-14BBC9EF6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0" y="0"/>
          <a:ext cx="749300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149225</xdr:rowOff>
    </xdr:to>
    <xdr:pic macro="[1]!DesignIconClicked">
      <xdr:nvPicPr>
        <xdr:cNvPr id="5" name="BEx9HVAIJ4BSXQ4BPAAQOST7K1OL" hidden="1">
          <a:extLst>
            <a:ext uri="{FF2B5EF4-FFF2-40B4-BE49-F238E27FC236}">
              <a16:creationId xmlns:a16="http://schemas.microsoft.com/office/drawing/2014/main" id="{9872ADCC-43AE-4E28-9D28-E99A73682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161924</xdr:rowOff>
    </xdr:from>
    <xdr:to>
      <xdr:col>9</xdr:col>
      <xdr:colOff>1006474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23849"/>
          <a:ext cx="94742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IL6PHDSB4LT2BFHBDJZ26XQ7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XMXFUBCM06KQ23T614Y8TVMI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ETPZ4YOSUG4IFS5BD937RXUL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ZV6H5IPR2TF6SJBOMIQQC3RA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KFT52T7A0EQXOZPJ5Q9UTSRR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KN5MERJ3V3U9OQ95FPO7UCI1H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KFN55HH112BTL1AHD93JIS71P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CUFPMOX6EFLZPTS5D1VPIWZCQ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1" name="BEx76FROW0TUUPNJ4WHKM8T3U92H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12" name="BExQ8QNHILHNCZ5C1AABXT463NL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13" name="BExMLPD42J2NXQI1V9II9K850BTB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14" name="BExKQMAP6OPY5TTXU20AM4OB45PT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15" name="BEx1IX23QCDM1PH7HTOPFMUQD2OC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16" name="BExD4ZKY3SD6TRUPYUI39P6POR2M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17" name="BExKE63JDBJPU3F3G7MLF8JXT98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18" name="BEx9DVQLV3MSJUBD62XE9QH7169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19" name="BExIVD8QQUWQ2V2ALDDX7IYMBYBJ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20" name="BExZQ2GMW7JU4JYTW7LRMVFHK1BZ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CCEE-FD4D-4967-B761-A5972A3AA1CD}">
  <dimension ref="B1:P38"/>
  <sheetViews>
    <sheetView showGridLines="0" tabSelected="1" topLeftCell="C23" workbookViewId="0">
      <selection sqref="A1:J39"/>
    </sheetView>
  </sheetViews>
  <sheetFormatPr baseColWidth="10" defaultColWidth="11.42578125" defaultRowHeight="12.75" x14ac:dyDescent="0.2"/>
  <cols>
    <col min="1" max="1" width="2.28515625" customWidth="1"/>
    <col min="2" max="2" width="50.5703125" customWidth="1"/>
    <col min="3" max="3" width="16.85546875" customWidth="1"/>
    <col min="4" max="4" width="16.140625" customWidth="1"/>
    <col min="5" max="5" width="16.85546875" customWidth="1"/>
    <col min="6" max="6" width="16.7109375" customWidth="1"/>
    <col min="7" max="7" width="16.28515625" customWidth="1"/>
    <col min="8" max="8" width="16.5703125" customWidth="1"/>
    <col min="9" max="9" width="2.5703125" customWidth="1"/>
    <col min="10" max="10" width="0.28515625" customWidth="1"/>
  </cols>
  <sheetData>
    <row r="1" spans="2:16" s="20" customFormat="1" ht="13.5" thickBot="1" x14ac:dyDescent="0.25">
      <c r="B1" s="19" t="s">
        <v>26</v>
      </c>
      <c r="C1" s="19"/>
      <c r="D1" s="19" t="s">
        <v>28</v>
      </c>
      <c r="E1" s="19" t="str">
        <f>MID(B1,5,4)</f>
        <v>cció</v>
      </c>
      <c r="F1" s="20" t="str">
        <f>MID(B1,1,3)</f>
        <v>Sel</v>
      </c>
      <c r="G1" s="20" t="str">
        <f>MID(B1,11,3)</f>
        <v>vac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20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9" t="s">
        <v>27</v>
      </c>
      <c r="L1" s="19" t="s">
        <v>29</v>
      </c>
      <c r="M1" s="20" t="str">
        <f>MID(L1,1,2)</f>
        <v>01</v>
      </c>
      <c r="N1" s="20" t="str">
        <f>MID(L1,9,2)</f>
        <v>09</v>
      </c>
      <c r="O1" s="20" t="str">
        <f>IF(M1="01","Enero",IF(M1="02","Febrero",IF(M1="03","Marzo",IF(M1="04","Abril",IF(M1="05","Mayo",IF(M1="06","Junio",IF(M1="07","Julio",IF(M1="08","Agosto",IF(M1="09","Septiembre",IF(M1="10","Octubre",IF(M1="11","Noviembre","Diciembre")))))))))))</f>
        <v>Enero</v>
      </c>
      <c r="P1" s="20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Septiembre</v>
      </c>
    </row>
    <row r="2" spans="2:16" ht="18" x14ac:dyDescent="0.2">
      <c r="B2" s="34" t="s">
        <v>24</v>
      </c>
      <c r="C2" s="35"/>
      <c r="D2" s="35"/>
      <c r="E2" s="35"/>
      <c r="F2" s="35"/>
      <c r="G2" s="35"/>
      <c r="H2" s="36"/>
    </row>
    <row r="3" spans="2:16" ht="15" x14ac:dyDescent="0.2">
      <c r="B3" s="37" t="s">
        <v>0</v>
      </c>
      <c r="C3" s="38"/>
      <c r="D3" s="38"/>
      <c r="E3" s="38"/>
      <c r="F3" s="38"/>
      <c r="G3" s="38"/>
      <c r="H3" s="39"/>
    </row>
    <row r="4" spans="2:16" x14ac:dyDescent="0.2">
      <c r="B4" s="40" t="s">
        <v>1</v>
      </c>
      <c r="C4" s="41"/>
      <c r="D4" s="41"/>
      <c r="E4" s="41"/>
      <c r="F4" s="41"/>
      <c r="G4" s="41"/>
      <c r="H4" s="42"/>
    </row>
    <row r="5" spans="2:16" x14ac:dyDescent="0.2">
      <c r="B5" s="43" t="str">
        <f>IF(B1="Selección vacía",CONCATENATE("Periodo de ",O1, " a ",P1," de 20",K1),CONCATENATE("Del ",1," de ", H1, " al ",DAY(EOMONTH(DATE(E1,G1,1),0))," de ",I1," del ",E1))</f>
        <v>Periodo de Enero a Septiembre de 2019</v>
      </c>
      <c r="C5" s="44"/>
      <c r="D5" s="44"/>
      <c r="E5" s="44"/>
      <c r="F5" s="44"/>
      <c r="G5" s="44"/>
      <c r="H5" s="45"/>
    </row>
    <row r="6" spans="2:16" x14ac:dyDescent="0.2">
      <c r="B6" s="29"/>
      <c r="C6" s="30"/>
      <c r="D6" s="30"/>
      <c r="E6" s="30"/>
      <c r="F6" s="30"/>
      <c r="G6" s="30"/>
      <c r="H6" s="31"/>
    </row>
    <row r="7" spans="2:16" ht="13.5" thickBot="1" x14ac:dyDescent="0.25">
      <c r="B7" s="46" t="s">
        <v>2</v>
      </c>
      <c r="C7" s="47"/>
      <c r="D7" s="47"/>
      <c r="E7" s="47"/>
      <c r="F7" s="47"/>
      <c r="G7" s="47"/>
      <c r="H7" s="48"/>
    </row>
    <row r="8" spans="2:16" ht="13.5" thickBot="1" x14ac:dyDescent="0.25">
      <c r="B8" s="49" t="s">
        <v>3</v>
      </c>
      <c r="C8" s="51" t="s">
        <v>4</v>
      </c>
      <c r="D8" s="52"/>
      <c r="E8" s="52"/>
      <c r="F8" s="52"/>
      <c r="G8" s="53"/>
      <c r="H8" s="54" t="s">
        <v>5</v>
      </c>
      <c r="I8" s="32"/>
      <c r="J8" s="32"/>
    </row>
    <row r="9" spans="2:16" ht="24.75" thickBot="1" x14ac:dyDescent="0.25">
      <c r="B9" s="50"/>
      <c r="C9" s="10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55"/>
      <c r="I9" s="32"/>
      <c r="J9" s="32"/>
    </row>
    <row r="10" spans="2:16" x14ac:dyDescent="0.2">
      <c r="B10" s="1" t="s">
        <v>11</v>
      </c>
      <c r="C10" s="2">
        <v>9443946923</v>
      </c>
      <c r="D10" s="2">
        <v>951122883.69000006</v>
      </c>
      <c r="E10" s="2">
        <v>10395069806.690001</v>
      </c>
      <c r="F10" s="2">
        <v>7998958188.0600004</v>
      </c>
      <c r="G10" s="2">
        <v>7595426150.6400003</v>
      </c>
      <c r="H10" s="2">
        <v>2396111618.6300001</v>
      </c>
      <c r="I10" s="32"/>
      <c r="J10" s="32"/>
    </row>
    <row r="11" spans="2:16" x14ac:dyDescent="0.2">
      <c r="B11" s="1" t="s">
        <v>12</v>
      </c>
      <c r="C11" s="2">
        <v>3779099475</v>
      </c>
      <c r="D11" s="2">
        <v>-705115978.80999994</v>
      </c>
      <c r="E11" s="2">
        <v>3073983496.1900001</v>
      </c>
      <c r="F11" s="2">
        <v>1955577462.8499999</v>
      </c>
      <c r="G11" s="2">
        <v>1726434479.76</v>
      </c>
      <c r="H11" s="2">
        <v>1118406033.3399999</v>
      </c>
      <c r="I11" s="32"/>
      <c r="J11" s="32"/>
    </row>
    <row r="12" spans="2:16" x14ac:dyDescent="0.2">
      <c r="B12" s="1" t="s">
        <v>13</v>
      </c>
      <c r="C12" s="2">
        <v>2983558467</v>
      </c>
      <c r="D12" s="2">
        <v>805535285.70000005</v>
      </c>
      <c r="E12" s="2">
        <v>3789093752.6999998</v>
      </c>
      <c r="F12" s="2">
        <v>3544487108.6999998</v>
      </c>
      <c r="G12" s="2">
        <v>3555457148.04</v>
      </c>
      <c r="H12" s="2">
        <v>244606644</v>
      </c>
      <c r="I12" s="32"/>
      <c r="J12" s="32"/>
    </row>
    <row r="13" spans="2:16" x14ac:dyDescent="0.2">
      <c r="B13" s="1" t="s">
        <v>14</v>
      </c>
      <c r="C13" s="23" t="s">
        <v>46</v>
      </c>
      <c r="D13" s="23" t="s">
        <v>47</v>
      </c>
      <c r="E13" s="23" t="s">
        <v>48</v>
      </c>
      <c r="F13" s="23" t="s">
        <v>49</v>
      </c>
      <c r="G13" s="23" t="s">
        <v>49</v>
      </c>
      <c r="H13" s="23" t="s">
        <v>50</v>
      </c>
    </row>
    <row r="14" spans="2:16" x14ac:dyDescent="0.2">
      <c r="B14" s="3" t="s">
        <v>15</v>
      </c>
      <c r="C14" s="22" t="s">
        <v>51</v>
      </c>
      <c r="D14" s="22" t="s">
        <v>52</v>
      </c>
      <c r="E14" s="22" t="s">
        <v>53</v>
      </c>
      <c r="F14" s="22" t="s">
        <v>54</v>
      </c>
      <c r="G14" s="22" t="s">
        <v>54</v>
      </c>
      <c r="H14" s="22" t="s">
        <v>55</v>
      </c>
    </row>
    <row r="15" spans="2:16" x14ac:dyDescent="0.2">
      <c r="B15" s="3" t="s">
        <v>16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59</v>
      </c>
      <c r="H15" s="22" t="s">
        <v>60</v>
      </c>
    </row>
    <row r="16" spans="2:16" x14ac:dyDescent="0.2">
      <c r="B16" s="1" t="s">
        <v>17</v>
      </c>
      <c r="C16" s="2">
        <v>2335021481</v>
      </c>
      <c r="D16" s="2">
        <v>-433945346.82999998</v>
      </c>
      <c r="E16" s="2">
        <v>1901076134.1700001</v>
      </c>
      <c r="F16" s="2">
        <v>1183829600.4100001</v>
      </c>
      <c r="G16" s="2">
        <v>1019611341</v>
      </c>
      <c r="H16" s="2">
        <v>717246533.75999999</v>
      </c>
    </row>
    <row r="17" spans="2:8" ht="24" x14ac:dyDescent="0.2">
      <c r="B17" s="1" t="s">
        <v>18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2:8" x14ac:dyDescent="0.2">
      <c r="B18" s="5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x14ac:dyDescent="0.2">
      <c r="B19" s="5" t="s">
        <v>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2:8" x14ac:dyDescent="0.2">
      <c r="B20" s="1" t="s">
        <v>21</v>
      </c>
      <c r="C20" s="2">
        <v>47000000</v>
      </c>
      <c r="D20" s="2">
        <v>-19428194.73</v>
      </c>
      <c r="E20" s="2">
        <v>27571805.27</v>
      </c>
      <c r="F20" s="2">
        <v>27571805.27</v>
      </c>
      <c r="G20" s="2">
        <v>6430971.0099999998</v>
      </c>
      <c r="H20" s="2">
        <v>0</v>
      </c>
    </row>
    <row r="21" spans="2:8" x14ac:dyDescent="0.2">
      <c r="B21" s="3"/>
      <c r="C21" s="2"/>
      <c r="D21" s="2"/>
      <c r="E21" s="6"/>
      <c r="F21" s="2"/>
      <c r="G21" s="2"/>
      <c r="H21" s="6"/>
    </row>
    <row r="22" spans="2:8" x14ac:dyDescent="0.2">
      <c r="B22" s="1" t="s">
        <v>22</v>
      </c>
      <c r="C22" s="2">
        <v>19869458344</v>
      </c>
      <c r="D22" s="2">
        <v>775299180.44000006</v>
      </c>
      <c r="E22" s="2">
        <v>20644757524.439999</v>
      </c>
      <c r="F22" s="2">
        <v>14465875753.110001</v>
      </c>
      <c r="G22" s="2">
        <v>14467383571.299999</v>
      </c>
      <c r="H22" s="2">
        <v>6178881771.3299999</v>
      </c>
    </row>
    <row r="23" spans="2:8" x14ac:dyDescent="0.2">
      <c r="B23" s="1" t="s">
        <v>12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2:8" x14ac:dyDescent="0.2">
      <c r="B24" s="1" t="s">
        <v>13</v>
      </c>
      <c r="C24" s="2">
        <v>16935963601</v>
      </c>
      <c r="D24" s="2">
        <v>742563244.44000006</v>
      </c>
      <c r="E24" s="2">
        <v>17678526845.439999</v>
      </c>
      <c r="F24" s="2">
        <v>12550928922.49</v>
      </c>
      <c r="G24" s="2">
        <v>12552436740.68</v>
      </c>
      <c r="H24" s="2">
        <v>5127597922.9499998</v>
      </c>
    </row>
    <row r="25" spans="2:8" x14ac:dyDescent="0.2">
      <c r="B25" s="1" t="s">
        <v>14</v>
      </c>
      <c r="C25" s="23" t="s">
        <v>61</v>
      </c>
      <c r="D25" s="23" t="s">
        <v>62</v>
      </c>
      <c r="E25" s="23" t="s">
        <v>63</v>
      </c>
      <c r="F25" s="23" t="s">
        <v>64</v>
      </c>
      <c r="G25" s="23" t="s">
        <v>64</v>
      </c>
      <c r="H25" s="23" t="s">
        <v>65</v>
      </c>
    </row>
    <row r="26" spans="2:8" x14ac:dyDescent="0.2">
      <c r="B26" s="3" t="s">
        <v>15</v>
      </c>
      <c r="C26" s="22" t="s">
        <v>66</v>
      </c>
      <c r="D26" s="21" t="s">
        <v>67</v>
      </c>
      <c r="E26" s="22" t="s">
        <v>66</v>
      </c>
      <c r="F26" s="22" t="s">
        <v>68</v>
      </c>
      <c r="G26" s="22" t="s">
        <v>68</v>
      </c>
      <c r="H26" s="22" t="s">
        <v>69</v>
      </c>
    </row>
    <row r="27" spans="2:8" x14ac:dyDescent="0.2">
      <c r="B27" s="3" t="s">
        <v>16</v>
      </c>
      <c r="C27" s="22" t="s">
        <v>70</v>
      </c>
      <c r="D27" s="22" t="s">
        <v>62</v>
      </c>
      <c r="E27" s="22" t="s">
        <v>71</v>
      </c>
      <c r="F27" s="22" t="s">
        <v>72</v>
      </c>
      <c r="G27" s="22" t="s">
        <v>72</v>
      </c>
      <c r="H27" s="22" t="s">
        <v>73</v>
      </c>
    </row>
    <row r="28" spans="2:8" x14ac:dyDescent="0.2">
      <c r="B28" s="1" t="s">
        <v>17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2:8" ht="24" x14ac:dyDescent="0.2">
      <c r="B29" s="1" t="s">
        <v>18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2:8" x14ac:dyDescent="0.2">
      <c r="B30" s="5" t="s">
        <v>19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2:8" x14ac:dyDescent="0.2">
      <c r="B31" s="5" t="s">
        <v>20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</row>
    <row r="32" spans="2:8" x14ac:dyDescent="0.2">
      <c r="B32" s="1" t="s">
        <v>21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2:8" x14ac:dyDescent="0.2">
      <c r="B33" s="1" t="s">
        <v>23</v>
      </c>
      <c r="C33" s="2">
        <v>29313405267</v>
      </c>
      <c r="D33" s="2">
        <v>1726422064.1300001</v>
      </c>
      <c r="E33" s="2">
        <v>31039827331.130001</v>
      </c>
      <c r="F33" s="2">
        <v>22464833941.169998</v>
      </c>
      <c r="G33" s="2">
        <v>22062809721.939999</v>
      </c>
      <c r="H33" s="2">
        <v>8574993389.96</v>
      </c>
    </row>
    <row r="34" spans="2:8" ht="13.5" thickBot="1" x14ac:dyDescent="0.25">
      <c r="B34" s="7"/>
      <c r="C34" s="8"/>
      <c r="D34" s="9"/>
      <c r="E34" s="9"/>
      <c r="F34" s="9"/>
      <c r="G34" s="9"/>
      <c r="H34" s="9"/>
    </row>
    <row r="36" spans="2:8" x14ac:dyDescent="0.2">
      <c r="B36" s="33" t="s">
        <v>25</v>
      </c>
      <c r="C36" s="33"/>
      <c r="D36" s="33"/>
      <c r="E36" s="33"/>
      <c r="F36" s="33"/>
      <c r="G36" s="33"/>
      <c r="H36" s="33"/>
    </row>
    <row r="37" spans="2:8" x14ac:dyDescent="0.2">
      <c r="B37" s="33"/>
      <c r="C37" s="33"/>
      <c r="D37" s="33"/>
      <c r="E37" s="33"/>
      <c r="F37" s="33"/>
      <c r="G37" s="33"/>
      <c r="H37" s="33"/>
    </row>
    <row r="38" spans="2:8" x14ac:dyDescent="0.2">
      <c r="B38" s="33"/>
      <c r="C38" s="33"/>
      <c r="D38" s="33"/>
      <c r="E38" s="33"/>
      <c r="F38" s="33"/>
      <c r="G38" s="33"/>
      <c r="H38" s="33"/>
    </row>
  </sheetData>
  <mergeCells count="10">
    <mergeCell ref="I8:J12"/>
    <mergeCell ref="B36:H38"/>
    <mergeCell ref="B2:H2"/>
    <mergeCell ref="B3:H3"/>
    <mergeCell ref="B4:H4"/>
    <mergeCell ref="B5:H5"/>
    <mergeCell ref="B7:H7"/>
    <mergeCell ref="B8:B9"/>
    <mergeCell ref="C8:G8"/>
    <mergeCell ref="H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8"/>
  <sheetViews>
    <sheetView workbookViewId="0">
      <selection activeCell="D5" sqref="D5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5703125" bestFit="1" customWidth="1"/>
    <col min="10" max="10" width="15.28515625" bestFit="1" customWidth="1"/>
  </cols>
  <sheetData>
    <row r="3" spans="2:10" ht="38.25" x14ac:dyDescent="0.2">
      <c r="B3" s="27" t="s">
        <v>30</v>
      </c>
      <c r="C3" s="27" t="s">
        <v>31</v>
      </c>
      <c r="D3" s="27" t="s">
        <v>32</v>
      </c>
      <c r="E3" s="28" t="s">
        <v>40</v>
      </c>
      <c r="F3" s="28" t="s">
        <v>41</v>
      </c>
      <c r="G3" s="28" t="s">
        <v>42</v>
      </c>
      <c r="H3" s="28" t="s">
        <v>43</v>
      </c>
      <c r="I3" s="28" t="s">
        <v>44</v>
      </c>
      <c r="J3" s="28" t="s">
        <v>45</v>
      </c>
    </row>
    <row r="4" spans="2:10" x14ac:dyDescent="0.2">
      <c r="B4" s="24" t="s">
        <v>33</v>
      </c>
      <c r="C4" s="24" t="s">
        <v>34</v>
      </c>
      <c r="D4" s="24" t="s">
        <v>35</v>
      </c>
      <c r="E4" s="14">
        <v>41897450</v>
      </c>
      <c r="F4" s="14">
        <v>201088691.65000001</v>
      </c>
      <c r="G4" s="14">
        <v>242986141.65000001</v>
      </c>
      <c r="H4" s="14">
        <v>198531298.91</v>
      </c>
      <c r="I4" s="14">
        <v>198531298.91</v>
      </c>
      <c r="J4" s="14">
        <v>87040420.269999996</v>
      </c>
    </row>
    <row r="5" spans="2:10" x14ac:dyDescent="0.2">
      <c r="B5" s="24" t="s">
        <v>36</v>
      </c>
      <c r="C5" s="24" t="s">
        <v>36</v>
      </c>
      <c r="D5" s="24" t="s">
        <v>37</v>
      </c>
      <c r="E5" s="14">
        <v>257370050</v>
      </c>
      <c r="F5" s="14">
        <v>1102988426.71</v>
      </c>
      <c r="G5" s="14">
        <v>1360358476.71</v>
      </c>
      <c r="H5" s="14">
        <v>1088960911.9200001</v>
      </c>
      <c r="I5" s="14">
        <v>1088960911.9200001</v>
      </c>
      <c r="J5" s="14">
        <v>593829503.50999999</v>
      </c>
    </row>
    <row r="6" spans="2:10" x14ac:dyDescent="0.2">
      <c r="B6" s="24" t="s">
        <v>36</v>
      </c>
      <c r="C6" s="24" t="s">
        <v>38</v>
      </c>
      <c r="D6" s="24" t="s">
        <v>35</v>
      </c>
      <c r="E6" s="14">
        <v>878864171.07000005</v>
      </c>
      <c r="F6" s="15">
        <v>0</v>
      </c>
      <c r="G6" s="14">
        <v>878864171.07000005</v>
      </c>
      <c r="H6" s="14">
        <v>445033643.44</v>
      </c>
      <c r="I6" s="14">
        <v>445033643.44</v>
      </c>
      <c r="J6" s="14">
        <v>1161433074.29</v>
      </c>
    </row>
    <row r="7" spans="2:10" x14ac:dyDescent="0.2">
      <c r="B7" s="24" t="s">
        <v>36</v>
      </c>
      <c r="C7" s="24" t="s">
        <v>36</v>
      </c>
      <c r="D7" s="24" t="s">
        <v>37</v>
      </c>
      <c r="E7" s="14">
        <v>2054630571.9300001</v>
      </c>
      <c r="F7" s="14">
        <v>32735936</v>
      </c>
      <c r="G7" s="14">
        <v>2087366507.9300001</v>
      </c>
      <c r="H7" s="14">
        <v>1469913187.1800001</v>
      </c>
      <c r="I7" s="14">
        <v>1469913187.1800001</v>
      </c>
      <c r="J7" s="14">
        <v>2241124105.75</v>
      </c>
    </row>
    <row r="8" spans="2:10" x14ac:dyDescent="0.2">
      <c r="B8" s="25" t="s">
        <v>39</v>
      </c>
      <c r="C8" s="25" t="s">
        <v>36</v>
      </c>
      <c r="D8" s="25" t="s">
        <v>36</v>
      </c>
      <c r="E8" s="26">
        <v>3232762243</v>
      </c>
      <c r="F8" s="26">
        <v>1336813054.3599999</v>
      </c>
      <c r="G8" s="26">
        <v>4569575297.3599997</v>
      </c>
      <c r="H8" s="26">
        <v>3202439041.4499998</v>
      </c>
      <c r="I8" s="26">
        <v>3202439041.4499998</v>
      </c>
      <c r="J8" s="26">
        <v>4083427103.8200002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12"/>
      <c r="B1" s="13" t="e">
        <f ca="1">[1]!BexGetCellData("00O2TQ2O5Z7DPSFCWMDG4H3QW","","DP_1")</f>
        <v>#NAME?</v>
      </c>
      <c r="C1" s="13" t="e">
        <f ca="1">[1]!BexGetCellData("00O2TQ2O5Z7DPSFCWMDG4HA2G","","DP_1")</f>
        <v>#NAME?</v>
      </c>
      <c r="D1" s="13" t="e">
        <f ca="1">[1]!BexGetCellData("00O2TQ2O5Z7DPSFCWMDG4HGE0","","DP_1")</f>
        <v>#NAME?</v>
      </c>
      <c r="E1" s="13" t="e">
        <f ca="1">[1]!BexGetCellData("00O2TQ2O5Z7DPSFCWMDG4HMPK","","DP_1")</f>
        <v>#NAME?</v>
      </c>
      <c r="F1" s="13" t="e">
        <f ca="1">[1]!BexGetCellData("00O2TQ2O5Z7DPSFCWMDG4HT14","","DP_1")</f>
        <v>#NAME?</v>
      </c>
      <c r="G1" s="13" t="e">
        <f ca="1">[1]!BexGetCellData("00O2TQ2O5Z7DPSFCWMDG4HZCO","","DP_1")</f>
        <v>#NAME?</v>
      </c>
    </row>
    <row r="2" spans="1:7" x14ac:dyDescent="0.2">
      <c r="A2" s="16" t="e">
        <f ca="1">[1]!BexGetCellData("","00O2TQ2O5Z7DPSFHJ8Z5KTK6N","DP_1")</f>
        <v>#NAME?</v>
      </c>
      <c r="B2" s="14" t="e">
        <f ca="1">[1]!BexGetCellData("00O2TQ2O5Z7DPSFCWMDG4H3QW","00O2TQ2O5Z7DPSFHJ8Z5KTK6N","DP_1")</f>
        <v>#NAME?</v>
      </c>
      <c r="C2" s="14" t="e">
        <f ca="1">[1]!BexGetCellData("00O2TQ2O5Z7DPSFCWMDG4HA2G","00O2TQ2O5Z7DPSFHJ8Z5KTK6N","DP_1")</f>
        <v>#NAME?</v>
      </c>
      <c r="D2" s="14" t="e">
        <f ca="1">[1]!BexGetCellData("00O2TQ2O5Z7DPSFCWMDG4HGE0","00O2TQ2O5Z7DPSFHJ8Z5KTK6N","DP_1")</f>
        <v>#NAME?</v>
      </c>
      <c r="E2" s="14" t="e">
        <f ca="1">[1]!BexGetCellData("00O2TQ2O5Z7DPSFCWMDG4HMPK","00O2TQ2O5Z7DPSFHJ8Z5KTK6N","DP_1")</f>
        <v>#NAME?</v>
      </c>
      <c r="F2" s="14" t="e">
        <f ca="1">[1]!BexGetCellData("00O2TQ2O5Z7DPSFCWMDG4HT14","00O2TQ2O5Z7DPSFHJ8Z5KTK6N","DP_1")</f>
        <v>#NAME?</v>
      </c>
      <c r="G2" s="14" t="e">
        <f ca="1">[1]!BexGetCellData("00O2TQ2O5Z7DPSFCWMDG4HZCO","00O2TQ2O5Z7DPSFHJ8Z5KTK6N","DP_1")</f>
        <v>#NAME?</v>
      </c>
    </row>
    <row r="3" spans="1:7" x14ac:dyDescent="0.2">
      <c r="A3" s="17" t="e">
        <f ca="1">[1]!BexGetCellData("","00O2TQ2O5Z7DPSFHJ8Z5KTQI7","DP_1")</f>
        <v>#NAME?</v>
      </c>
      <c r="B3" s="14" t="e">
        <f ca="1">[1]!BexGetCellData("00O2TQ2O5Z7DPSFCWMDG4H3QW","00O2TQ2O5Z7DPSFHJ8Z5KTQI7","DP_1")</f>
        <v>#NAME?</v>
      </c>
      <c r="C3" s="14" t="e">
        <f ca="1">[1]!BexGetCellData("00O2TQ2O5Z7DPSFCWMDG4HA2G","00O2TQ2O5Z7DPSFHJ8Z5KTQI7","DP_1")</f>
        <v>#NAME?</v>
      </c>
      <c r="D3" s="14" t="e">
        <f ca="1">[1]!BexGetCellData("00O2TQ2O5Z7DPSFCWMDG4HGE0","00O2TQ2O5Z7DPSFHJ8Z5KTQI7","DP_1")</f>
        <v>#NAME?</v>
      </c>
      <c r="E3" s="14" t="e">
        <f ca="1">[1]!BexGetCellData("00O2TQ2O5Z7DPSFCWMDG4HMPK","00O2TQ2O5Z7DPSFHJ8Z5KTQI7","DP_1")</f>
        <v>#NAME?</v>
      </c>
      <c r="F3" s="14" t="e">
        <f ca="1">[1]!BexGetCellData("00O2TQ2O5Z7DPSFCWMDG4HT14","00O2TQ2O5Z7DPSFHJ8Z5KTQI7","DP_1")</f>
        <v>#NAME?</v>
      </c>
      <c r="G3" s="14" t="e">
        <f ca="1">[1]!BexGetCellData("00O2TQ2O5Z7DPSFCWMDG4HZCO","00O2TQ2O5Z7DPSFHJ8Z5KTQI7","DP_1")</f>
        <v>#NAME?</v>
      </c>
    </row>
    <row r="4" spans="1:7" x14ac:dyDescent="0.2">
      <c r="A4" s="17" t="e">
        <f ca="1">[1]!BexGetCellData("","00O2TQ2O5Z7DPSFHJ8Z5KTWTR","DP_1")</f>
        <v>#NAME?</v>
      </c>
      <c r="B4" s="14" t="e">
        <f ca="1">[1]!BexGetCellData("00O2TQ2O5Z7DPSFCWMDG4H3QW","00O2TQ2O5Z7DPSFHJ8Z5KTWTR","DP_1")</f>
        <v>#NAME?</v>
      </c>
      <c r="C4" s="14" t="e">
        <f ca="1">[1]!BexGetCellData("00O2TQ2O5Z7DPSFCWMDG4HA2G","00O2TQ2O5Z7DPSFHJ8Z5KTWTR","DP_1")</f>
        <v>#NAME?</v>
      </c>
      <c r="D4" s="14" t="e">
        <f ca="1">[1]!BexGetCellData("00O2TQ2O5Z7DPSFCWMDG4HGE0","00O2TQ2O5Z7DPSFHJ8Z5KTWTR","DP_1")</f>
        <v>#NAME?</v>
      </c>
      <c r="E4" s="14" t="e">
        <f ca="1">[1]!BexGetCellData("00O2TQ2O5Z7DPSFCWMDG4HMPK","00O2TQ2O5Z7DPSFHJ8Z5KTWTR","DP_1")</f>
        <v>#NAME?</v>
      </c>
      <c r="F4" s="14" t="e">
        <f ca="1">[1]!BexGetCellData("00O2TQ2O5Z7DPSFCWMDG4HT14","00O2TQ2O5Z7DPSFHJ8Z5KTWTR","DP_1")</f>
        <v>#NAME?</v>
      </c>
      <c r="G4" s="14" t="e">
        <f ca="1">[1]!BexGetCellData("00O2TQ2O5Z7DPSFCWMDG4HZCO","00O2TQ2O5Z7DPSFHJ8Z5KTWTR","DP_1")</f>
        <v>#NAME?</v>
      </c>
    </row>
    <row r="5" spans="1:7" x14ac:dyDescent="0.2">
      <c r="A5" s="17" t="e">
        <f ca="1">[1]!BexGetCellData("","00O2TQ2O5Z7DTSZZVLQJDQFIN","DP_1")</f>
        <v>#NAME?</v>
      </c>
      <c r="B5" s="15" t="e">
        <f ca="1">[1]!BexGetCellData("00O2TQ2O5Z7DPSFCWMDG4H3QW","00O2TQ2O5Z7DTSZZVLQJDQFIN","DP_1")</f>
        <v>#NAME?</v>
      </c>
      <c r="C5" s="15" t="e">
        <f ca="1">[1]!BexGetCellData("00O2TQ2O5Z7DPSFCWMDG4HA2G","00O2TQ2O5Z7DTSZZVLQJDQFIN","DP_1")</f>
        <v>#NAME?</v>
      </c>
      <c r="D5" s="15" t="e">
        <f ca="1">[1]!BexGetCellData("00O2TQ2O5Z7DPSFCWMDG4HGE0","00O2TQ2O5Z7DTSZZVLQJDQFIN","DP_1")</f>
        <v>#NAME?</v>
      </c>
      <c r="E5" s="15" t="e">
        <f ca="1">[1]!BexGetCellData("00O2TQ2O5Z7DPSFCWMDG4HMPK","00O2TQ2O5Z7DTSZZVLQJDQFIN","DP_1")</f>
        <v>#NAME?</v>
      </c>
      <c r="F5" s="15" t="e">
        <f ca="1">[1]!BexGetCellData("00O2TQ2O5Z7DPSFCWMDG4HT14","00O2TQ2O5Z7DTSZZVLQJDQFIN","DP_1")</f>
        <v>#NAME?</v>
      </c>
      <c r="G5" s="15" t="e">
        <f ca="1">[1]!BexGetCellData("00O2TQ2O5Z7DPSFCWMDG4HZCO","00O2TQ2O5Z7DTSZZVLQJDQFIN","DP_1")</f>
        <v>#NAME?</v>
      </c>
    </row>
    <row r="6" spans="1:7" x14ac:dyDescent="0.2">
      <c r="A6" s="18" t="e">
        <f ca="1">[1]!BexGetCellData("","00O2TQ2O5Z7DTSZZZA3RCSZDJ","DP_1")</f>
        <v>#NAME?</v>
      </c>
      <c r="B6" s="15" t="e">
        <f ca="1">[1]!BexGetCellData("00O2TQ2O5Z7DPSFCWMDG4H3QW","00O2TQ2O5Z7DTSZZZA3RCSZDJ","DP_1")</f>
        <v>#NAME?</v>
      </c>
      <c r="C6" s="15" t="e">
        <f ca="1">[1]!BexGetCellData("00O2TQ2O5Z7DPSFCWMDG4HA2G","00O2TQ2O5Z7DTSZZZA3RCSZDJ","DP_1")</f>
        <v>#NAME?</v>
      </c>
      <c r="D6" s="15" t="e">
        <f ca="1">[1]!BexGetCellData("00O2TQ2O5Z7DPSFCWMDG4HGE0","00O2TQ2O5Z7DTSZZZA3RCSZDJ","DP_1")</f>
        <v>#NAME?</v>
      </c>
      <c r="E6" s="15" t="e">
        <f ca="1">[1]!BexGetCellData("00O2TQ2O5Z7DPSFCWMDG4HMPK","00O2TQ2O5Z7DTSZZZA3RCSZDJ","DP_1")</f>
        <v>#NAME?</v>
      </c>
      <c r="F6" s="15" t="e">
        <f ca="1">[1]!BexGetCellData("00O2TQ2O5Z7DPSFCWMDG4HT14","00O2TQ2O5Z7DTSZZZA3RCSZDJ","DP_1")</f>
        <v>#NAME?</v>
      </c>
      <c r="G6" s="15" t="e">
        <f ca="1">[1]!BexGetCellData("00O2TQ2O5Z7DPSFCWMDG4HZCO","00O2TQ2O5Z7DTSZZZA3RCSZDJ","DP_1")</f>
        <v>#NAME?</v>
      </c>
    </row>
    <row r="7" spans="1:7" x14ac:dyDescent="0.2">
      <c r="A7" s="18" t="e">
        <f ca="1">[1]!BexGetCellData("","00O2TQ2O5Z7DTSZZZA3RCT5P3","DP_1")</f>
        <v>#NAME?</v>
      </c>
      <c r="B7" s="15" t="e">
        <f ca="1">[1]!BexGetCellData("00O2TQ2O5Z7DPSFCWMDG4H3QW","00O2TQ2O5Z7DTSZZZA3RCT5P3","DP_1")</f>
        <v>#NAME?</v>
      </c>
      <c r="C7" s="15" t="e">
        <f ca="1">[1]!BexGetCellData("00O2TQ2O5Z7DPSFCWMDG4HA2G","00O2TQ2O5Z7DTSZZZA3RCT5P3","DP_1")</f>
        <v>#NAME?</v>
      </c>
      <c r="D7" s="15" t="e">
        <f ca="1">[1]!BexGetCellData("00O2TQ2O5Z7DPSFCWMDG4HGE0","00O2TQ2O5Z7DTSZZZA3RCT5P3","DP_1")</f>
        <v>#NAME?</v>
      </c>
      <c r="E7" s="15" t="e">
        <f ca="1">[1]!BexGetCellData("00O2TQ2O5Z7DPSFCWMDG4HMPK","00O2TQ2O5Z7DTSZZZA3RCT5P3","DP_1")</f>
        <v>#NAME?</v>
      </c>
      <c r="F7" s="15" t="e">
        <f ca="1">[1]!BexGetCellData("00O2TQ2O5Z7DPSFCWMDG4HT14","00O2TQ2O5Z7DTSZZZA3RCT5P3","DP_1")</f>
        <v>#NAME?</v>
      </c>
      <c r="G7" s="15" t="e">
        <f ca="1">[1]!BexGetCellData("00O2TQ2O5Z7DPSFCWMDG4HZCO","00O2TQ2O5Z7DTSZZZA3RCT5P3","DP_1")</f>
        <v>#NAME?</v>
      </c>
    </row>
    <row r="8" spans="1:7" x14ac:dyDescent="0.2">
      <c r="A8" s="17" t="e">
        <f ca="1">[1]!BexGetCellData("","00O2TQ2O5Z7DTT002SHJ7SU1Z","DP_1")</f>
        <v>#NAME?</v>
      </c>
      <c r="B8" s="14" t="e">
        <f ca="1">[1]!BexGetCellData("00O2TQ2O5Z7DPSFCWMDG4H3QW","00O2TQ2O5Z7DTT002SHJ7SU1Z","DP_1")</f>
        <v>#NAME?</v>
      </c>
      <c r="C8" s="14" t="e">
        <f ca="1">[1]!BexGetCellData("00O2TQ2O5Z7DPSFCWMDG4HA2G","00O2TQ2O5Z7DTT002SHJ7SU1Z","DP_1")</f>
        <v>#NAME?</v>
      </c>
      <c r="D8" s="14" t="e">
        <f ca="1">[1]!BexGetCellData("00O2TQ2O5Z7DPSFCWMDG4HGE0","00O2TQ2O5Z7DTT002SHJ7SU1Z","DP_1")</f>
        <v>#NAME?</v>
      </c>
      <c r="E8" s="14" t="e">
        <f ca="1">[1]!BexGetCellData("00O2TQ2O5Z7DPSFCWMDG4HMPK","00O2TQ2O5Z7DTT002SHJ7SU1Z","DP_1")</f>
        <v>#NAME?</v>
      </c>
      <c r="F8" s="14" t="e">
        <f ca="1">[1]!BexGetCellData("00O2TQ2O5Z7DPSFCWMDG4HT14","00O2TQ2O5Z7DTT002SHJ7SU1Z","DP_1")</f>
        <v>#NAME?</v>
      </c>
      <c r="G8" s="14" t="e">
        <f ca="1">[1]!BexGetCellData("00O2TQ2O5Z7DPSFCWMDG4HZCO","00O2TQ2O5Z7DTT002SHJ7SU1Z","DP_1")</f>
        <v>#NAME?</v>
      </c>
    </row>
    <row r="9" spans="1:7" x14ac:dyDescent="0.2">
      <c r="A9" s="17" t="e">
        <f ca="1">[1]!BexGetCellData("","00O2TQ2O5Z7DPSFHJ8Z5KUSFJ","DP_1")</f>
        <v>#NAME?</v>
      </c>
      <c r="B9" s="15" t="e">
        <f ca="1">[1]!BexGetCellData("00O2TQ2O5Z7DPSFCWMDG4H3QW","00O2TQ2O5Z7DPSFHJ8Z5KUSFJ","DP_1")</f>
        <v>#NAME?</v>
      </c>
      <c r="C9" s="15" t="e">
        <f ca="1">[1]!BexGetCellData("00O2TQ2O5Z7DPSFCWMDG4HA2G","00O2TQ2O5Z7DPSFHJ8Z5KUSFJ","DP_1")</f>
        <v>#NAME?</v>
      </c>
      <c r="D9" s="15" t="e">
        <f ca="1">[1]!BexGetCellData("00O2TQ2O5Z7DPSFCWMDG4HGE0","00O2TQ2O5Z7DPSFHJ8Z5KUSFJ","DP_1")</f>
        <v>#NAME?</v>
      </c>
      <c r="E9" s="15" t="e">
        <f ca="1">[1]!BexGetCellData("00O2TQ2O5Z7DPSFCWMDG4HMPK","00O2TQ2O5Z7DPSFHJ8Z5KUSFJ","DP_1")</f>
        <v>#NAME?</v>
      </c>
      <c r="F9" s="15" t="e">
        <f ca="1">[1]!BexGetCellData("00O2TQ2O5Z7DPSFCWMDG4HT14","00O2TQ2O5Z7DPSFHJ8Z5KUSFJ","DP_1")</f>
        <v>#NAME?</v>
      </c>
      <c r="G9" s="15" t="e">
        <f ca="1">[1]!BexGetCellData("00O2TQ2O5Z7DPSFCWMDG4HZCO","00O2TQ2O5Z7DPSFHJ8Z5KUSFJ","DP_1")</f>
        <v>#NAME?</v>
      </c>
    </row>
    <row r="10" spans="1:7" x14ac:dyDescent="0.2">
      <c r="A10" s="18" t="e">
        <f ca="1">[1]!BexGetCellData("","00O2TQ2O5Z7DPSFHJ8Z5KUYR3","DP_1")</f>
        <v>#NAME?</v>
      </c>
      <c r="B10" s="15" t="e">
        <f ca="1">[1]!BexGetCellData("00O2TQ2O5Z7DPSFCWMDG4H3QW","00O2TQ2O5Z7DPSFHJ8Z5KUYR3","DP_1")</f>
        <v>#NAME?</v>
      </c>
      <c r="C10" s="15" t="e">
        <f ca="1">[1]!BexGetCellData("00O2TQ2O5Z7DPSFCWMDG4HA2G","00O2TQ2O5Z7DPSFHJ8Z5KUYR3","DP_1")</f>
        <v>#NAME?</v>
      </c>
      <c r="D10" s="15" t="e">
        <f ca="1">[1]!BexGetCellData("00O2TQ2O5Z7DPSFCWMDG4HGE0","00O2TQ2O5Z7DPSFHJ8Z5KUYR3","DP_1")</f>
        <v>#NAME?</v>
      </c>
      <c r="E10" s="15" t="e">
        <f ca="1">[1]!BexGetCellData("00O2TQ2O5Z7DPSFCWMDG4HMPK","00O2TQ2O5Z7DPSFHJ8Z5KUYR3","DP_1")</f>
        <v>#NAME?</v>
      </c>
      <c r="F10" s="15" t="e">
        <f ca="1">[1]!BexGetCellData("00O2TQ2O5Z7DPSFCWMDG4HT14","00O2TQ2O5Z7DPSFHJ8Z5KUYR3","DP_1")</f>
        <v>#NAME?</v>
      </c>
      <c r="G10" s="15" t="e">
        <f ca="1">[1]!BexGetCellData("00O2TQ2O5Z7DPSFCWMDG4HZCO","00O2TQ2O5Z7DPSFHJ8Z5KUYR3","DP_1")</f>
        <v>#NAME?</v>
      </c>
    </row>
    <row r="11" spans="1:7" x14ac:dyDescent="0.2">
      <c r="A11" s="18" t="e">
        <f ca="1">[1]!BexGetCellData("","00O2TQ2O5Z7DPSFHJ8Z5KV52N","DP_1")</f>
        <v>#NAME?</v>
      </c>
      <c r="B11" s="15" t="e">
        <f ca="1">[1]!BexGetCellData("00O2TQ2O5Z7DPSFCWMDG4H3QW","00O2TQ2O5Z7DPSFHJ8Z5KV52N","DP_1")</f>
        <v>#NAME?</v>
      </c>
      <c r="C11" s="15" t="e">
        <f ca="1">[1]!BexGetCellData("00O2TQ2O5Z7DPSFCWMDG4HA2G","00O2TQ2O5Z7DPSFHJ8Z5KV52N","DP_1")</f>
        <v>#NAME?</v>
      </c>
      <c r="D11" s="15" t="e">
        <f ca="1">[1]!BexGetCellData("00O2TQ2O5Z7DPSFCWMDG4HGE0","00O2TQ2O5Z7DPSFHJ8Z5KV52N","DP_1")</f>
        <v>#NAME?</v>
      </c>
      <c r="E11" s="15" t="e">
        <f ca="1">[1]!BexGetCellData("00O2TQ2O5Z7DPSFCWMDG4HMPK","00O2TQ2O5Z7DPSFHJ8Z5KV52N","DP_1")</f>
        <v>#NAME?</v>
      </c>
      <c r="F11" s="15" t="e">
        <f ca="1">[1]!BexGetCellData("00O2TQ2O5Z7DPSFCWMDG4HT14","00O2TQ2O5Z7DPSFHJ8Z5KV52N","DP_1")</f>
        <v>#NAME?</v>
      </c>
      <c r="G11" s="15" t="e">
        <f ca="1">[1]!BexGetCellData("00O2TQ2O5Z7DPSFCWMDG4HZCO","00O2TQ2O5Z7DPSFHJ8Z5KV52N","DP_1")</f>
        <v>#NAME?</v>
      </c>
    </row>
    <row r="12" spans="1:7" x14ac:dyDescent="0.2">
      <c r="A12" s="17" t="e">
        <f ca="1">[1]!BexGetCellData("","00O2TQ2O5Z7DTT007YNSBEE5R","DP_1")</f>
        <v>#NAME?</v>
      </c>
      <c r="B12" s="14" t="e">
        <f ca="1">[1]!BexGetCellData("00O2TQ2O5Z7DPSFCWMDG4H3QW","00O2TQ2O5Z7DTT007YNSBEE5R","DP_1")</f>
        <v>#NAME?</v>
      </c>
      <c r="C12" s="14" t="e">
        <f ca="1">[1]!BexGetCellData("00O2TQ2O5Z7DPSFCWMDG4HA2G","00O2TQ2O5Z7DTT007YNSBEE5R","DP_1")</f>
        <v>#NAME?</v>
      </c>
      <c r="D12" s="14" t="e">
        <f ca="1">[1]!BexGetCellData("00O2TQ2O5Z7DPSFCWMDG4HGE0","00O2TQ2O5Z7DTT007YNSBEE5R","DP_1")</f>
        <v>#NAME?</v>
      </c>
      <c r="E12" s="14" t="e">
        <f ca="1">[1]!BexGetCellData("00O2TQ2O5Z7DPSFCWMDG4HMPK","00O2TQ2O5Z7DTT007YNSBEE5R","DP_1")</f>
        <v>#NAME?</v>
      </c>
      <c r="F12" s="14" t="e">
        <f ca="1">[1]!BexGetCellData("00O2TQ2O5Z7DPSFCWMDG4HT14","00O2TQ2O5Z7DTT007YNSBEE5R","DP_1")</f>
        <v>#NAME?</v>
      </c>
      <c r="G12" s="15" t="e">
        <f ca="1">[1]!BexGetCellData("00O2TQ2O5Z7DPSFCWMDG4HZCO","00O2TQ2O5Z7DTT007YNSBEE5R","DP_1")</f>
        <v>#NAME?</v>
      </c>
    </row>
    <row r="13" spans="1:7" x14ac:dyDescent="0.2">
      <c r="A13" s="16" t="e">
        <f ca="1">[1]!BexGetCellData("","00O2TQ2O5Z7DPSFDOG3JEH5SU","DP_1")</f>
        <v>#NAME?</v>
      </c>
      <c r="B13" s="14" t="e">
        <f ca="1">[1]!BexGetCellData("00O2TQ2O5Z7DPSFCWMDG4H3QW","00O2TQ2O5Z7DPSFDOG3JEH5SU","DP_1")</f>
        <v>#NAME?</v>
      </c>
      <c r="C13" s="14" t="e">
        <f ca="1">[1]!BexGetCellData("00O2TQ2O5Z7DPSFCWMDG4HA2G","00O2TQ2O5Z7DPSFDOG3JEH5SU","DP_1")</f>
        <v>#NAME?</v>
      </c>
      <c r="D13" s="14" t="e">
        <f ca="1">[1]!BexGetCellData("00O2TQ2O5Z7DPSFCWMDG4HGE0","00O2TQ2O5Z7DPSFDOG3JEH5SU","DP_1")</f>
        <v>#NAME?</v>
      </c>
      <c r="E13" s="14" t="e">
        <f ca="1">[1]!BexGetCellData("00O2TQ2O5Z7DPSFCWMDG4HMPK","00O2TQ2O5Z7DPSFDOG3JEH5SU","DP_1")</f>
        <v>#NAME?</v>
      </c>
      <c r="F13" s="14" t="e">
        <f ca="1">[1]!BexGetCellData("00O2TQ2O5Z7DPSFCWMDG4HT14","00O2TQ2O5Z7DPSFDOG3JEH5SU","DP_1")</f>
        <v>#NAME?</v>
      </c>
      <c r="G13" s="14" t="e">
        <f ca="1">[1]!BexGetCellData("00O2TQ2O5Z7DPSFCWMDG4HZCO","00O2TQ2O5Z7DPSFDOG3JEH5SU","DP_1")</f>
        <v>#NAME?</v>
      </c>
    </row>
    <row r="14" spans="1:7" x14ac:dyDescent="0.2">
      <c r="A14" s="17" t="e">
        <f ca="1">[1]!BexGetCellData("","00O2TQ2O5Z7DTT00FOBCFJN0L","DP_1")</f>
        <v>#NAME?</v>
      </c>
      <c r="B14" s="15" t="e">
        <f ca="1">[1]!BexGetCellData("00O2TQ2O5Z7DPSFCWMDG4H3QW","00O2TQ2O5Z7DTT00FOBCFJN0L","DP_1")</f>
        <v>#NAME?</v>
      </c>
      <c r="C14" s="15" t="e">
        <f ca="1">[1]!BexGetCellData("00O2TQ2O5Z7DPSFCWMDG4HA2G","00O2TQ2O5Z7DTT00FOBCFJN0L","DP_1")</f>
        <v>#NAME?</v>
      </c>
      <c r="D14" s="15" t="e">
        <f ca="1">[1]!BexGetCellData("00O2TQ2O5Z7DPSFCWMDG4HGE0","00O2TQ2O5Z7DTT00FOBCFJN0L","DP_1")</f>
        <v>#NAME?</v>
      </c>
      <c r="E14" s="15" t="e">
        <f ca="1">[1]!BexGetCellData("00O2TQ2O5Z7DPSFCWMDG4HMPK","00O2TQ2O5Z7DTT00FOBCFJN0L","DP_1")</f>
        <v>#NAME?</v>
      </c>
      <c r="F14" s="15" t="e">
        <f ca="1">[1]!BexGetCellData("00O2TQ2O5Z7DPSFCWMDG4HT14","00O2TQ2O5Z7DTT00FOBCFJN0L","DP_1")</f>
        <v>#NAME?</v>
      </c>
      <c r="G14" s="15" t="e">
        <f ca="1">[1]!BexGetCellData("00O2TQ2O5Z7DPSFCWMDG4HZCO","00O2TQ2O5Z7DTT00FOBCFJN0L","DP_1")</f>
        <v>#NAME?</v>
      </c>
    </row>
    <row r="15" spans="1:7" x14ac:dyDescent="0.2">
      <c r="A15" s="17" t="e">
        <f ca="1">[1]!BexGetCellData("","00O2TQ2O5Z7DTT00T1J4BBL2R","DP_1")</f>
        <v>#NAME?</v>
      </c>
      <c r="B15" s="14" t="e">
        <f ca="1">[1]!BexGetCellData("00O2TQ2O5Z7DPSFCWMDG4H3QW","00O2TQ2O5Z7DTT00T1J4BBL2R","DP_1")</f>
        <v>#NAME?</v>
      </c>
      <c r="C15" s="14" t="e">
        <f ca="1">[1]!BexGetCellData("00O2TQ2O5Z7DPSFCWMDG4HA2G","00O2TQ2O5Z7DTT00T1J4BBL2R","DP_1")</f>
        <v>#NAME?</v>
      </c>
      <c r="D15" s="14" t="e">
        <f ca="1">[1]!BexGetCellData("00O2TQ2O5Z7DPSFCWMDG4HGE0","00O2TQ2O5Z7DTT00T1J4BBL2R","DP_1")</f>
        <v>#NAME?</v>
      </c>
      <c r="E15" s="14" t="e">
        <f ca="1">[1]!BexGetCellData("00O2TQ2O5Z7DPSFCWMDG4HMPK","00O2TQ2O5Z7DTT00T1J4BBL2R","DP_1")</f>
        <v>#NAME?</v>
      </c>
      <c r="F15" s="14" t="e">
        <f ca="1">[1]!BexGetCellData("00O2TQ2O5Z7DPSFCWMDG4HT14","00O2TQ2O5Z7DTT00T1J4BBL2R","DP_1")</f>
        <v>#NAME?</v>
      </c>
      <c r="G15" s="14" t="e">
        <f ca="1">[1]!BexGetCellData("00O2TQ2O5Z7DPSFCWMDG4HZCO","00O2TQ2O5Z7DTT00T1J4BBL2R","DP_1")</f>
        <v>#NAME?</v>
      </c>
    </row>
    <row r="16" spans="1:7" x14ac:dyDescent="0.2">
      <c r="A16" s="17" t="e">
        <f ca="1">[1]!BexGetCellData("","00O2TQ2O5Z7DTT00T1J4BBER7","DP_1")</f>
        <v>#NAME?</v>
      </c>
      <c r="B16" s="15" t="e">
        <f ca="1">[1]!BexGetCellData("00O2TQ2O5Z7DPSFCWMDG4H3QW","00O2TQ2O5Z7DTT00T1J4BBER7","DP_1")</f>
        <v>#NAME?</v>
      </c>
      <c r="C16" s="15" t="e">
        <f ca="1">[1]!BexGetCellData("00O2TQ2O5Z7DPSFCWMDG4HA2G","00O2TQ2O5Z7DTT00T1J4BBER7","DP_1")</f>
        <v>#NAME?</v>
      </c>
      <c r="D16" s="15" t="e">
        <f ca="1">[1]!BexGetCellData("00O2TQ2O5Z7DPSFCWMDG4HGE0","00O2TQ2O5Z7DTT00T1J4BBER7","DP_1")</f>
        <v>#NAME?</v>
      </c>
      <c r="E16" s="15" t="e">
        <f ca="1">[1]!BexGetCellData("00O2TQ2O5Z7DPSFCWMDG4HMPK","00O2TQ2O5Z7DTT00T1J4BBER7","DP_1")</f>
        <v>#NAME?</v>
      </c>
      <c r="F16" s="15" t="e">
        <f ca="1">[1]!BexGetCellData("00O2TQ2O5Z7DPSFCWMDG4HT14","00O2TQ2O5Z7DTT00T1J4BBER7","DP_1")</f>
        <v>#NAME?</v>
      </c>
      <c r="G16" s="15" t="e">
        <f ca="1">[1]!BexGetCellData("00O2TQ2O5Z7DPSFCWMDG4HZCO","00O2TQ2O5Z7DTT00T1J4BBER7","DP_1")</f>
        <v>#NAME?</v>
      </c>
    </row>
    <row r="17" spans="1:7" x14ac:dyDescent="0.2">
      <c r="A17" s="18" t="e">
        <f ca="1">[1]!BexGetCellData("","00O2TQ2O5Z7DTT00T1J4BBREB","DP_1")</f>
        <v>#NAME?</v>
      </c>
      <c r="B17" s="15" t="e">
        <f ca="1">[1]!BexGetCellData("00O2TQ2O5Z7DPSFCWMDG4H3QW","00O2TQ2O5Z7DTT00T1J4BBREB","DP_1")</f>
        <v>#NAME?</v>
      </c>
      <c r="C17" s="15" t="e">
        <f ca="1">[1]!BexGetCellData("00O2TQ2O5Z7DPSFCWMDG4HA2G","00O2TQ2O5Z7DTT00T1J4BBREB","DP_1")</f>
        <v>#NAME?</v>
      </c>
      <c r="D17" s="15" t="e">
        <f ca="1">[1]!BexGetCellData("00O2TQ2O5Z7DPSFCWMDG4HGE0","00O2TQ2O5Z7DTT00T1J4BBREB","DP_1")</f>
        <v>#NAME?</v>
      </c>
      <c r="E17" s="15" t="e">
        <f ca="1">[1]!BexGetCellData("00O2TQ2O5Z7DPSFCWMDG4HMPK","00O2TQ2O5Z7DTT00T1J4BBREB","DP_1")</f>
        <v>#NAME?</v>
      </c>
      <c r="F17" s="15" t="e">
        <f ca="1">[1]!BexGetCellData("00O2TQ2O5Z7DPSFCWMDG4HT14","00O2TQ2O5Z7DTT00T1J4BBREB","DP_1")</f>
        <v>#NAME?</v>
      </c>
      <c r="G17" s="15" t="e">
        <f ca="1">[1]!BexGetCellData("00O2TQ2O5Z7DPSFCWMDG4HZCO","00O2TQ2O5Z7DTT00T1J4BBREB","DP_1")</f>
        <v>#NAME?</v>
      </c>
    </row>
    <row r="18" spans="1:7" x14ac:dyDescent="0.2">
      <c r="A18" s="18" t="e">
        <f ca="1">[1]!BexGetCellData("","00O2TQ2O5Z7DTT00T1J4BBXPV","DP_1")</f>
        <v>#NAME?</v>
      </c>
      <c r="B18" s="15" t="e">
        <f ca="1">[1]!BexGetCellData("00O2TQ2O5Z7DPSFCWMDG4H3QW","00O2TQ2O5Z7DTT00T1J4BBXPV","DP_1")</f>
        <v>#NAME?</v>
      </c>
      <c r="C18" s="15" t="e">
        <f ca="1">[1]!BexGetCellData("00O2TQ2O5Z7DPSFCWMDG4HA2G","00O2TQ2O5Z7DTT00T1J4BBXPV","DP_1")</f>
        <v>#NAME?</v>
      </c>
      <c r="D18" s="15" t="e">
        <f ca="1">[1]!BexGetCellData("00O2TQ2O5Z7DPSFCWMDG4HGE0","00O2TQ2O5Z7DTT00T1J4BBXPV","DP_1")</f>
        <v>#NAME?</v>
      </c>
      <c r="E18" s="15" t="e">
        <f ca="1">[1]!BexGetCellData("00O2TQ2O5Z7DPSFCWMDG4HMPK","00O2TQ2O5Z7DTT00T1J4BBXPV","DP_1")</f>
        <v>#NAME?</v>
      </c>
      <c r="F18" s="15" t="e">
        <f ca="1">[1]!BexGetCellData("00O2TQ2O5Z7DPSFCWMDG4HT14","00O2TQ2O5Z7DTT00T1J4BBXPV","DP_1")</f>
        <v>#NAME?</v>
      </c>
      <c r="G18" s="15" t="e">
        <f ca="1">[1]!BexGetCellData("00O2TQ2O5Z7DPSFCWMDG4HZCO","00O2TQ2O5Z7DTT00T1J4BBXPV","DP_1")</f>
        <v>#NAME?</v>
      </c>
    </row>
    <row r="19" spans="1:7" x14ac:dyDescent="0.2">
      <c r="A19" s="17" t="e">
        <f ca="1">[1]!BexGetCellData("","00O2TQ2O5Z7DTT01BJKIYVFL9","DP_1")</f>
        <v>#NAME?</v>
      </c>
      <c r="B19" s="15" t="e">
        <f ca="1">[1]!BexGetCellData("00O2TQ2O5Z7DPSFCWMDG4H3QW","00O2TQ2O5Z7DTT01BJKIYVFL9","DP_1")</f>
        <v>#NAME?</v>
      </c>
      <c r="C19" s="15" t="e">
        <f ca="1">[1]!BexGetCellData("00O2TQ2O5Z7DPSFCWMDG4HA2G","00O2TQ2O5Z7DTT01BJKIYVFL9","DP_1")</f>
        <v>#NAME?</v>
      </c>
      <c r="D19" s="15" t="e">
        <f ca="1">[1]!BexGetCellData("00O2TQ2O5Z7DPSFCWMDG4HGE0","00O2TQ2O5Z7DTT01BJKIYVFL9","DP_1")</f>
        <v>#NAME?</v>
      </c>
      <c r="E19" s="15" t="e">
        <f ca="1">[1]!BexGetCellData("00O2TQ2O5Z7DPSFCWMDG4HMPK","00O2TQ2O5Z7DTT01BJKIYVFL9","DP_1")</f>
        <v>#NAME?</v>
      </c>
      <c r="F19" s="15" t="e">
        <f ca="1">[1]!BexGetCellData("00O2TQ2O5Z7DPSFCWMDG4HT14","00O2TQ2O5Z7DTT01BJKIYVFL9","DP_1")</f>
        <v>#NAME?</v>
      </c>
      <c r="G19" s="15" t="e">
        <f ca="1">[1]!BexGetCellData("00O2TQ2O5Z7DPSFCWMDG4HZCO","00O2TQ2O5Z7DTT01BJKIYVFL9","DP_1")</f>
        <v>#NAME?</v>
      </c>
    </row>
    <row r="20" spans="1:7" x14ac:dyDescent="0.2">
      <c r="A20" s="17" t="e">
        <f ca="1">[1]!BexGetCellData("","00O2TQ2O5Z7DPSFDUBTEGG7FT","DP_1")</f>
        <v>#NAME?</v>
      </c>
      <c r="B20" s="15" t="e">
        <f ca="1">[1]!BexGetCellData("00O2TQ2O5Z7DPSFCWMDG4H3QW","00O2TQ2O5Z7DPSFDUBTEGG7FT","DP_1")</f>
        <v>#NAME?</v>
      </c>
      <c r="C20" s="15" t="e">
        <f ca="1">[1]!BexGetCellData("00O2TQ2O5Z7DPSFCWMDG4HA2G","00O2TQ2O5Z7DPSFDUBTEGG7FT","DP_1")</f>
        <v>#NAME?</v>
      </c>
      <c r="D20" s="15" t="e">
        <f ca="1">[1]!BexGetCellData("00O2TQ2O5Z7DPSFCWMDG4HGE0","00O2TQ2O5Z7DPSFDUBTEGG7FT","DP_1")</f>
        <v>#NAME?</v>
      </c>
      <c r="E20" s="15" t="e">
        <f ca="1">[1]!BexGetCellData("00O2TQ2O5Z7DPSFCWMDG4HMPK","00O2TQ2O5Z7DPSFDUBTEGG7FT","DP_1")</f>
        <v>#NAME?</v>
      </c>
      <c r="F20" s="15" t="e">
        <f ca="1">[1]!BexGetCellData("00O2TQ2O5Z7DPSFCWMDG4HT14","00O2TQ2O5Z7DPSFDUBTEGG7FT","DP_1")</f>
        <v>#NAME?</v>
      </c>
      <c r="G20" s="15" t="e">
        <f ca="1">[1]!BexGetCellData("00O2TQ2O5Z7DPSFCWMDG4HZCO","00O2TQ2O5Z7DPSFDUBTEGG7FT","DP_1")</f>
        <v>#NAME?</v>
      </c>
    </row>
    <row r="21" spans="1:7" x14ac:dyDescent="0.2">
      <c r="A21" s="18" t="e">
        <f ca="1">[1]!BexGetCellData("","00O2TQ2O5Z7DPSFG8TQENM21E","DP_1")</f>
        <v>#NAME?</v>
      </c>
      <c r="B21" s="15" t="e">
        <f ca="1">[1]!BexGetCellData("00O2TQ2O5Z7DPSFCWMDG4H3QW","00O2TQ2O5Z7DPSFG8TQENM21E","DP_1")</f>
        <v>#NAME?</v>
      </c>
      <c r="C21" s="15" t="e">
        <f ca="1">[1]!BexGetCellData("00O2TQ2O5Z7DPSFCWMDG4HA2G","00O2TQ2O5Z7DPSFG8TQENM21E","DP_1")</f>
        <v>#NAME?</v>
      </c>
      <c r="D21" s="15" t="e">
        <f ca="1">[1]!BexGetCellData("00O2TQ2O5Z7DPSFCWMDG4HGE0","00O2TQ2O5Z7DPSFG8TQENM21E","DP_1")</f>
        <v>#NAME?</v>
      </c>
      <c r="E21" s="15" t="e">
        <f ca="1">[1]!BexGetCellData("00O2TQ2O5Z7DPSFCWMDG4HMPK","00O2TQ2O5Z7DPSFG8TQENM21E","DP_1")</f>
        <v>#NAME?</v>
      </c>
      <c r="F21" s="15" t="e">
        <f ca="1">[1]!BexGetCellData("00O2TQ2O5Z7DPSFCWMDG4HT14","00O2TQ2O5Z7DPSFG8TQENM21E","DP_1")</f>
        <v>#NAME?</v>
      </c>
      <c r="G21" s="15" t="e">
        <f ca="1">[1]!BexGetCellData("00O2TQ2O5Z7DPSFCWMDG4HZCO","00O2TQ2O5Z7DPSFG8TQENM21E","DP_1")</f>
        <v>#NAME?</v>
      </c>
    </row>
    <row r="22" spans="1:7" x14ac:dyDescent="0.2">
      <c r="A22" s="18" t="e">
        <f ca="1">[1]!BexGetCellData("","00O2TQ2O5Z7DPSFG8TQENM8CY","DP_1")</f>
        <v>#NAME?</v>
      </c>
      <c r="B22" s="15" t="e">
        <f ca="1">[1]!BexGetCellData("00O2TQ2O5Z7DPSFCWMDG4H3QW","00O2TQ2O5Z7DPSFG8TQENM8CY","DP_1")</f>
        <v>#NAME?</v>
      </c>
      <c r="C22" s="15" t="e">
        <f ca="1">[1]!BexGetCellData("00O2TQ2O5Z7DPSFCWMDG4HA2G","00O2TQ2O5Z7DPSFG8TQENM8CY","DP_1")</f>
        <v>#NAME?</v>
      </c>
      <c r="D22" s="15" t="e">
        <f ca="1">[1]!BexGetCellData("00O2TQ2O5Z7DPSFCWMDG4HGE0","00O2TQ2O5Z7DPSFG8TQENM8CY","DP_1")</f>
        <v>#NAME?</v>
      </c>
      <c r="E22" s="15" t="e">
        <f ca="1">[1]!BexGetCellData("00O2TQ2O5Z7DPSFCWMDG4HMPK","00O2TQ2O5Z7DPSFG8TQENM8CY","DP_1")</f>
        <v>#NAME?</v>
      </c>
      <c r="F22" s="15" t="e">
        <f ca="1">[1]!BexGetCellData("00O2TQ2O5Z7DPSFCWMDG4HT14","00O2TQ2O5Z7DPSFG8TQENM8CY","DP_1")</f>
        <v>#NAME?</v>
      </c>
      <c r="G22" s="15" t="e">
        <f ca="1">[1]!BexGetCellData("00O2TQ2O5Z7DPSFCWMDG4HZCO","00O2TQ2O5Z7DPSFG8TQENM8CY","DP_1")</f>
        <v>#NAME?</v>
      </c>
    </row>
    <row r="23" spans="1:7" x14ac:dyDescent="0.2">
      <c r="A23" s="17" t="e">
        <f ca="1">[1]!BexGetCellData("","00O2TQ2O5Z7DTT01BJKIYVLWT","DP_1")</f>
        <v>#NAME?</v>
      </c>
      <c r="B23" s="15" t="e">
        <f ca="1">[1]!BexGetCellData("00O2TQ2O5Z7DPSFCWMDG4H3QW","00O2TQ2O5Z7DTT01BJKIYVLWT","DP_1")</f>
        <v>#NAME?</v>
      </c>
      <c r="C23" s="15" t="e">
        <f ca="1">[1]!BexGetCellData("00O2TQ2O5Z7DPSFCWMDG4HA2G","00O2TQ2O5Z7DTT01BJKIYVLWT","DP_1")</f>
        <v>#NAME?</v>
      </c>
      <c r="D23" s="15" t="e">
        <f ca="1">[1]!BexGetCellData("00O2TQ2O5Z7DPSFCWMDG4HGE0","00O2TQ2O5Z7DTT01BJKIYVLWT","DP_1")</f>
        <v>#NAME?</v>
      </c>
      <c r="E23" s="15" t="e">
        <f ca="1">[1]!BexGetCellData("00O2TQ2O5Z7DPSFCWMDG4HMPK","00O2TQ2O5Z7DTT01BJKIYVLWT","DP_1")</f>
        <v>#NAME?</v>
      </c>
      <c r="F23" s="15" t="e">
        <f ca="1">[1]!BexGetCellData("00O2TQ2O5Z7DPSFCWMDG4HT14","00O2TQ2O5Z7DTT01BJKIYVLWT","DP_1")</f>
        <v>#NAME?</v>
      </c>
      <c r="G23" s="15" t="e">
        <f ca="1">[1]!BexGetCellData("00O2TQ2O5Z7DPSFCWMDG4HZCO","00O2TQ2O5Z7DTT01BJKIYVLWT","DP_1")</f>
        <v>#NAME?</v>
      </c>
    </row>
    <row r="24" spans="1:7" x14ac:dyDescent="0.2">
      <c r="A24" s="16" t="e">
        <f ca="1">[1]!BexGetCellData("","00O2TQ2O5Z7DPSFM7Q98ICB76","DP_1")</f>
        <v>#NAME?</v>
      </c>
      <c r="B24" s="14" t="e">
        <f ca="1">[1]!BexGetCellData("00O2TQ2O5Z7DPSFCWMDG4H3QW","00O2TQ2O5Z7DPSFM7Q98ICB76","DP_1")</f>
        <v>#NAME?</v>
      </c>
      <c r="C24" s="14" t="e">
        <f ca="1">[1]!BexGetCellData("00O2TQ2O5Z7DPSFCWMDG4HA2G","00O2TQ2O5Z7DPSFM7Q98ICB76","DP_1")</f>
        <v>#NAME?</v>
      </c>
      <c r="D24" s="14" t="e">
        <f ca="1">[1]!BexGetCellData("00O2TQ2O5Z7DPSFCWMDG4HGE0","00O2TQ2O5Z7DPSFM7Q98ICB76","DP_1")</f>
        <v>#NAME?</v>
      </c>
      <c r="E24" s="14" t="e">
        <f ca="1">[1]!BexGetCellData("00O2TQ2O5Z7DPSFCWMDG4HMPK","00O2TQ2O5Z7DPSFM7Q98ICB76","DP_1")</f>
        <v>#NAME?</v>
      </c>
      <c r="F24" s="14" t="e">
        <f ca="1">[1]!BexGetCellData("00O2TQ2O5Z7DPSFCWMDG4HT14","00O2TQ2O5Z7DPSFM7Q98ICB76","DP_1")</f>
        <v>#NAME?</v>
      </c>
      <c r="G24" s="14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1F1D4C-C9BD-4915-AD57-85B89843833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</vt:lpstr>
      <vt:lpstr>Servicios de Salud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Aaguirre</cp:lastModifiedBy>
  <cp:lastPrinted>2019-10-30T00:42:13Z</cp:lastPrinted>
  <dcterms:created xsi:type="dcterms:W3CDTF">2017-07-25T20:59:38Z</dcterms:created>
  <dcterms:modified xsi:type="dcterms:W3CDTF">2019-11-07T03:13:05Z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